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verett\Desktop\Fall 2015\METC 143\Cable Project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1" i="1" l="1"/>
  <c r="A48" i="1"/>
  <c r="B51" i="1"/>
  <c r="B48" i="1"/>
  <c r="B34" i="1"/>
  <c r="B33" i="1"/>
  <c r="B35" i="1"/>
  <c r="B36" i="1"/>
  <c r="B37" i="1"/>
  <c r="B38" i="1"/>
  <c r="B39" i="1"/>
  <c r="B40" i="1"/>
  <c r="B41" i="1"/>
  <c r="B42" i="1"/>
  <c r="B43" i="1"/>
  <c r="B44" i="1"/>
  <c r="B45" i="1"/>
  <c r="B32" i="1"/>
  <c r="B28" i="1"/>
  <c r="B27" i="1"/>
  <c r="B26" i="1"/>
  <c r="B25" i="1"/>
  <c r="A22" i="1"/>
  <c r="A25" i="1"/>
  <c r="A26" i="1"/>
  <c r="A27" i="1"/>
  <c r="A28" i="1"/>
  <c r="A33" i="1"/>
  <c r="A32" i="1"/>
  <c r="A34" i="1"/>
  <c r="A35" i="1"/>
  <c r="A36" i="1"/>
  <c r="A37" i="1"/>
  <c r="A38" i="1"/>
  <c r="A39" i="1"/>
  <c r="A40" i="1"/>
  <c r="A41" i="1"/>
  <c r="A42" i="1"/>
  <c r="A43" i="1"/>
  <c r="A44" i="1"/>
  <c r="A45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3" i="1"/>
  <c r="A16" i="1" l="1"/>
  <c r="A15" i="1"/>
  <c r="A12" i="1"/>
  <c r="A13" i="1"/>
  <c r="A11" i="1"/>
  <c r="A10" i="1"/>
</calcChain>
</file>

<file path=xl/sharedStrings.xml><?xml version="1.0" encoding="utf-8"?>
<sst xmlns="http://schemas.openxmlformats.org/spreadsheetml/2006/main" count="21" uniqueCount="17">
  <si>
    <t>Aluminum</t>
  </si>
  <si>
    <t>Steel</t>
  </si>
  <si>
    <t>Copper</t>
  </si>
  <si>
    <t>Titanium</t>
  </si>
  <si>
    <t xml:space="preserve">Diameter (in.) </t>
  </si>
  <si>
    <t>Modulus of Elasticity (psi)</t>
  </si>
  <si>
    <t>α of Material in/in-°F</t>
  </si>
  <si>
    <t>Vehicle Weight (lbs)</t>
  </si>
  <si>
    <t>Thermal Expansion (Al)</t>
  </si>
  <si>
    <t>Thermal Expansion (Steel)</t>
  </si>
  <si>
    <t>Thermal Expansion (Cu)</t>
  </si>
  <si>
    <t>Thermal Expansion (Ti)</t>
  </si>
  <si>
    <t>Strain</t>
  </si>
  <si>
    <t>Diameter Required (in.)</t>
  </si>
  <si>
    <t>Stress by Diameter (psi.)</t>
  </si>
  <si>
    <t>Stress Selected Dia. (Al)</t>
  </si>
  <si>
    <t>Stress Selected Dia. (Steel)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</si>
</sst>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\ ???/???"/>
    <numFmt numFmtId="165" formatCode="0.000_);\(0.000\)"/>
    <numFmt numFmtId="166" formatCode="0.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1" xfId="0" applyFill="1" applyBorder="1"/>
    <xf numFmtId="164" fontId="0" fillId="0" borderId="1" xfId="1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/>
    <xf numFmtId="166" fontId="0" fillId="0" borderId="1" xfId="0" applyNumberFormat="1" applyBorder="1" applyAlignment="1">
      <alignment horizontal="center"/>
    </xf>
    <xf numFmtId="0" fontId="0" fillId="0" borderId="0" xfId="0" applyFill="1" applyBorder="1" applyAlignment="1"/>
    <xf numFmtId="12" fontId="0" fillId="0" borderId="1" xfId="0" applyNumberFormat="1" applyBorder="1" applyAlignment="1">
      <alignment horizontal="center"/>
    </xf>
    <xf numFmtId="0" fontId="0" fillId="0" borderId="0" xfId="0" applyBorder="1"/>
    <xf numFmtId="166" fontId="0" fillId="0" borderId="1" xfId="0" applyNumberFormat="1" applyBorder="1"/>
    <xf numFmtId="13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1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Thermal</a:t>
            </a:r>
            <a:r>
              <a:rPr lang="en-US" baseline="0"/>
              <a:t> Expansion (Al)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Sheet1!$H$3:$H$18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872968"/>
        <c:axId val="273874384"/>
      </c:scatterChart>
      <c:valAx>
        <c:axId val="273872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_);\(0.0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874384"/>
        <c:crosses val="autoZero"/>
        <c:crossBetween val="midCat"/>
      </c:valAx>
      <c:valAx>
        <c:axId val="27387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872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Thermal</a:t>
            </a:r>
            <a:r>
              <a:rPr lang="en-US" baseline="0"/>
              <a:t> Expansion (Steel)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Sheet1!$R$3:$R$18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982416"/>
        <c:axId val="273984424"/>
      </c:scatterChart>
      <c:valAx>
        <c:axId val="2739824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_);\(0.0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984424"/>
        <c:crosses val="autoZero"/>
        <c:crossBetween val="midCat"/>
      </c:valAx>
      <c:valAx>
        <c:axId val="273984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39824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Thermal</a:t>
            </a:r>
            <a:r>
              <a:rPr lang="en-US" baseline="0"/>
              <a:t> Expansion (Cu)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Sheet1!$R$3:$R$18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824216"/>
        <c:axId val="272824600"/>
      </c:scatterChart>
      <c:valAx>
        <c:axId val="272824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_);\(0.0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24600"/>
        <c:crosses val="autoZero"/>
        <c:crossBetween val="midCat"/>
      </c:valAx>
      <c:valAx>
        <c:axId val="27282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824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Thermal</a:t>
            </a:r>
            <a:r>
              <a:rPr lang="en-US" baseline="0"/>
              <a:t> Expansion (Ti)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yVal>
            <c:numRef>
              <c:f>Sheet1!$R$3:$R$18</c:f>
              <c:numCache>
                <c:formatCode>General</c:formatCode>
                <c:ptCount val="16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60</c:v>
                </c:pt>
                <c:pt idx="4">
                  <c:v>80</c:v>
                </c:pt>
                <c:pt idx="5">
                  <c:v>100</c:v>
                </c:pt>
                <c:pt idx="6">
                  <c:v>120</c:v>
                </c:pt>
                <c:pt idx="7">
                  <c:v>140</c:v>
                </c:pt>
                <c:pt idx="8">
                  <c:v>160</c:v>
                </c:pt>
                <c:pt idx="9">
                  <c:v>180</c:v>
                </c:pt>
                <c:pt idx="10">
                  <c:v>200</c:v>
                </c:pt>
                <c:pt idx="11">
                  <c:v>220</c:v>
                </c:pt>
                <c:pt idx="12">
                  <c:v>240</c:v>
                </c:pt>
                <c:pt idx="13">
                  <c:v>260</c:v>
                </c:pt>
                <c:pt idx="14">
                  <c:v>280</c:v>
                </c:pt>
                <c:pt idx="15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03112"/>
        <c:axId val="125004288"/>
      </c:scatterChart>
      <c:valAx>
        <c:axId val="125003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Change</a:t>
                </a:r>
                <a:r>
                  <a:rPr lang="en-US" baseline="0"/>
                  <a:t> in Length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_);\(0.00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04288"/>
        <c:crosses val="autoZero"/>
        <c:crossBetween val="midCat"/>
      </c:valAx>
      <c:valAx>
        <c:axId val="12500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Degrees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003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Stress vs Diameter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Sheet1!$A$32:$A$45</c:f>
              <c:numCache>
                <c:formatCode>#\ ???/???</c:formatCode>
                <c:ptCount val="14"/>
                <c:pt idx="0">
                  <c:v>2</c:v>
                </c:pt>
                <c:pt idx="1">
                  <c:v>1.75</c:v>
                </c:pt>
                <c:pt idx="2">
                  <c:v>1.5</c:v>
                </c:pt>
                <c:pt idx="3">
                  <c:v>1.25</c:v>
                </c:pt>
                <c:pt idx="4">
                  <c:v>1</c:v>
                </c:pt>
                <c:pt idx="5">
                  <c:v>0.75</c:v>
                </c:pt>
                <c:pt idx="6">
                  <c:v>0.5</c:v>
                </c:pt>
                <c:pt idx="7">
                  <c:v>0.375</c:v>
                </c:pt>
                <c:pt idx="8">
                  <c:v>0.25</c:v>
                </c:pt>
                <c:pt idx="9">
                  <c:v>0.1875</c:v>
                </c:pt>
                <c:pt idx="10">
                  <c:v>0.125</c:v>
                </c:pt>
                <c:pt idx="11">
                  <c:v>6.25E-2</c:v>
                </c:pt>
                <c:pt idx="12">
                  <c:v>3.125E-2</c:v>
                </c:pt>
                <c:pt idx="13">
                  <c:v>1.5625E-2</c:v>
                </c:pt>
              </c:numCache>
            </c:numRef>
          </c:xVal>
          <c:yVal>
            <c:numRef>
              <c:f>Sheet1!$B$32:$B$45</c:f>
              <c:numCache>
                <c:formatCode>General</c:formatCode>
                <c:ptCount val="14"/>
                <c:pt idx="0">
                  <c:v>2586.0245204448283</c:v>
                </c:pt>
                <c:pt idx="1">
                  <c:v>2955.4565947940896</c:v>
                </c:pt>
                <c:pt idx="2">
                  <c:v>3448.0326939264382</c:v>
                </c:pt>
                <c:pt idx="3">
                  <c:v>4137.6392327117255</c:v>
                </c:pt>
                <c:pt idx="4">
                  <c:v>5172.0490408896567</c:v>
                </c:pt>
                <c:pt idx="5">
                  <c:v>6896.0653878528765</c:v>
                </c:pt>
                <c:pt idx="6">
                  <c:v>10344.098081779313</c:v>
                </c:pt>
                <c:pt idx="7">
                  <c:v>13792.130775705753</c:v>
                </c:pt>
                <c:pt idx="8">
                  <c:v>20688.196163558627</c:v>
                </c:pt>
                <c:pt idx="9">
                  <c:v>27584.261551411506</c:v>
                </c:pt>
                <c:pt idx="10">
                  <c:v>41376.392327117253</c:v>
                </c:pt>
                <c:pt idx="11">
                  <c:v>82752.784654234507</c:v>
                </c:pt>
                <c:pt idx="12">
                  <c:v>165505.56930846901</c:v>
                </c:pt>
                <c:pt idx="13">
                  <c:v>331011.13861693803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2731328"/>
        <c:axId val="272730936"/>
      </c:scatterChart>
      <c:valAx>
        <c:axId val="2727313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Diameter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???/???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730936"/>
        <c:crosses val="autoZero"/>
        <c:crossBetween val="midCat"/>
      </c:valAx>
      <c:valAx>
        <c:axId val="272730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Stress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27313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560821</xdr:colOff>
      <xdr:row>19</xdr:row>
      <xdr:rowOff>80241</xdr:rowOff>
    </xdr:from>
    <xdr:to>
      <xdr:col>13</xdr:col>
      <xdr:colOff>132196</xdr:colOff>
      <xdr:row>33</xdr:row>
      <xdr:rowOff>153555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578383</xdr:colOff>
      <xdr:row>19</xdr:row>
      <xdr:rowOff>24423</xdr:rowOff>
    </xdr:from>
    <xdr:to>
      <xdr:col>20</xdr:col>
      <xdr:colOff>405091</xdr:colOff>
      <xdr:row>33</xdr:row>
      <xdr:rowOff>97737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628650</xdr:colOff>
      <xdr:row>34</xdr:row>
      <xdr:rowOff>133350</xdr:rowOff>
    </xdr:from>
    <xdr:to>
      <xdr:col>13</xdr:col>
      <xdr:colOff>208196</xdr:colOff>
      <xdr:row>49</xdr:row>
      <xdr:rowOff>84548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284513</xdr:colOff>
      <xdr:row>34</xdr:row>
      <xdr:rowOff>123701</xdr:rowOff>
    </xdr:from>
    <xdr:to>
      <xdr:col>20</xdr:col>
      <xdr:colOff>136203</xdr:colOff>
      <xdr:row>49</xdr:row>
      <xdr:rowOff>74899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197821</xdr:colOff>
      <xdr:row>18</xdr:row>
      <xdr:rowOff>99213</xdr:rowOff>
    </xdr:from>
    <xdr:to>
      <xdr:col>28</xdr:col>
      <xdr:colOff>541705</xdr:colOff>
      <xdr:row>33</xdr:row>
      <xdr:rowOff>4058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tabSelected="1" topLeftCell="I15" zoomScale="84" zoomScaleNormal="84" workbookViewId="0">
      <selection activeCell="V17" sqref="V17"/>
    </sheetView>
  </sheetViews>
  <sheetFormatPr defaultRowHeight="15" x14ac:dyDescent="0.25"/>
  <cols>
    <col min="1" max="1" width="13.28515625" customWidth="1"/>
    <col min="2" max="2" width="11.7109375" customWidth="1"/>
    <col min="3" max="3" width="13.85546875" customWidth="1"/>
    <col min="4" max="4" width="12.85546875" customWidth="1"/>
    <col min="5" max="5" width="1.140625" customWidth="1"/>
    <col min="6" max="6" width="10.7109375" customWidth="1"/>
    <col min="9" max="9" width="4" customWidth="1"/>
    <col min="13" max="13" width="14.5703125" customWidth="1"/>
    <col min="16" max="16" width="12.85546875" customWidth="1"/>
    <col min="19" max="19" width="12.5703125" customWidth="1"/>
  </cols>
  <sheetData>
    <row r="1" spans="1:19" x14ac:dyDescent="0.25">
      <c r="H1" s="9"/>
      <c r="I1" s="9"/>
      <c r="J1" s="9"/>
    </row>
    <row r="2" spans="1:19" x14ac:dyDescent="0.25">
      <c r="A2" s="1" t="s">
        <v>4</v>
      </c>
      <c r="C2" s="6" t="s">
        <v>5</v>
      </c>
      <c r="D2" s="6"/>
      <c r="H2" s="17" t="s">
        <v>8</v>
      </c>
      <c r="I2" s="17"/>
      <c r="J2" s="17"/>
      <c r="L2" s="6" t="s">
        <v>9</v>
      </c>
      <c r="M2" s="6"/>
      <c r="N2" s="12"/>
      <c r="O2" s="1" t="s">
        <v>10</v>
      </c>
      <c r="P2" s="1"/>
      <c r="R2" s="17" t="s">
        <v>11</v>
      </c>
      <c r="S2" s="17"/>
    </row>
    <row r="3" spans="1:19" x14ac:dyDescent="0.25">
      <c r="A3" s="2">
        <v>2</v>
      </c>
      <c r="C3" s="4" t="s">
        <v>0</v>
      </c>
      <c r="D3" s="4">
        <v>10000000</v>
      </c>
      <c r="H3" s="5">
        <v>0</v>
      </c>
      <c r="I3" s="19">
        <f>$D$10*H3*25</f>
        <v>0</v>
      </c>
      <c r="J3" s="19"/>
      <c r="L3" s="5">
        <v>0</v>
      </c>
      <c r="M3" s="11">
        <f>$D$11*L3*25</f>
        <v>0</v>
      </c>
      <c r="N3" s="10"/>
      <c r="O3" s="5">
        <v>0</v>
      </c>
      <c r="P3" s="11">
        <f>$D$12*O3*25</f>
        <v>0</v>
      </c>
      <c r="R3" s="5">
        <v>0</v>
      </c>
      <c r="S3" s="11">
        <f>$D$13*R3*25</f>
        <v>0</v>
      </c>
    </row>
    <row r="4" spans="1:19" x14ac:dyDescent="0.25">
      <c r="A4" s="3">
        <v>1.75</v>
      </c>
      <c r="C4" s="4" t="s">
        <v>1</v>
      </c>
      <c r="D4" s="4">
        <v>30000000</v>
      </c>
      <c r="H4" s="5">
        <v>20</v>
      </c>
      <c r="I4" s="19">
        <f t="shared" ref="I4:I18" si="0">$D$10*H4*25</f>
        <v>6.5499999999999994E-3</v>
      </c>
      <c r="J4" s="19"/>
      <c r="L4" s="5">
        <v>20</v>
      </c>
      <c r="M4" s="11">
        <f t="shared" ref="M4:M18" si="1">$D$11*L4*25</f>
        <v>3.6100000000000004E-3</v>
      </c>
      <c r="N4" s="10"/>
      <c r="O4" s="5">
        <v>20</v>
      </c>
      <c r="P4" s="11">
        <f t="shared" ref="P4:P18" si="2">$D$12*O4*25</f>
        <v>5.1500000000000001E-3</v>
      </c>
      <c r="R4" s="5">
        <v>20</v>
      </c>
      <c r="S4" s="11">
        <f t="shared" ref="S4:S18" si="3">$D$13*R4*25</f>
        <v>2.6949999999999999E-3</v>
      </c>
    </row>
    <row r="5" spans="1:19" x14ac:dyDescent="0.25">
      <c r="A5" s="3">
        <v>1.5</v>
      </c>
      <c r="C5" s="4" t="s">
        <v>2</v>
      </c>
      <c r="D5" s="4">
        <v>15000000</v>
      </c>
      <c r="H5" s="5">
        <v>40</v>
      </c>
      <c r="I5" s="19">
        <f t="shared" si="0"/>
        <v>1.3099999999999999E-2</v>
      </c>
      <c r="J5" s="19"/>
      <c r="L5" s="5">
        <v>40</v>
      </c>
      <c r="M5" s="11">
        <f t="shared" si="1"/>
        <v>7.2200000000000007E-3</v>
      </c>
      <c r="N5" s="10"/>
      <c r="O5" s="5">
        <v>40</v>
      </c>
      <c r="P5" s="11">
        <f t="shared" si="2"/>
        <v>1.03E-2</v>
      </c>
      <c r="R5" s="5">
        <v>40</v>
      </c>
      <c r="S5" s="11">
        <f t="shared" si="3"/>
        <v>5.3899999999999998E-3</v>
      </c>
    </row>
    <row r="6" spans="1:19" x14ac:dyDescent="0.25">
      <c r="A6" s="2">
        <v>1.25</v>
      </c>
      <c r="C6" s="4" t="s">
        <v>3</v>
      </c>
      <c r="D6" s="4">
        <v>12000000</v>
      </c>
      <c r="H6" s="5">
        <v>60</v>
      </c>
      <c r="I6" s="19">
        <f t="shared" si="0"/>
        <v>1.9650000000000001E-2</v>
      </c>
      <c r="J6" s="19"/>
      <c r="L6" s="5">
        <v>60</v>
      </c>
      <c r="M6" s="11">
        <f t="shared" si="1"/>
        <v>1.0830000000000001E-2</v>
      </c>
      <c r="N6" s="10"/>
      <c r="O6" s="5">
        <v>60</v>
      </c>
      <c r="P6" s="11">
        <f t="shared" si="2"/>
        <v>1.5449999999999998E-2</v>
      </c>
      <c r="R6" s="5">
        <v>60</v>
      </c>
      <c r="S6" s="11">
        <f t="shared" si="3"/>
        <v>8.0850000000000002E-3</v>
      </c>
    </row>
    <row r="7" spans="1:19" x14ac:dyDescent="0.25">
      <c r="A7" s="3">
        <v>1</v>
      </c>
      <c r="H7" s="5">
        <v>80</v>
      </c>
      <c r="I7" s="19">
        <f t="shared" si="0"/>
        <v>2.6199999999999998E-2</v>
      </c>
      <c r="J7" s="19"/>
      <c r="L7" s="5">
        <v>80</v>
      </c>
      <c r="M7" s="11">
        <f t="shared" si="1"/>
        <v>1.4440000000000001E-2</v>
      </c>
      <c r="N7" s="10"/>
      <c r="O7" s="5">
        <v>80</v>
      </c>
      <c r="P7" s="11">
        <f t="shared" si="2"/>
        <v>2.06E-2</v>
      </c>
      <c r="R7" s="5">
        <v>80</v>
      </c>
      <c r="S7" s="11">
        <f t="shared" si="3"/>
        <v>1.078E-2</v>
      </c>
    </row>
    <row r="8" spans="1:19" x14ac:dyDescent="0.25">
      <c r="A8" s="3">
        <v>0.75</v>
      </c>
      <c r="F8" s="7"/>
      <c r="H8" s="5">
        <v>100</v>
      </c>
      <c r="I8" s="19">
        <f t="shared" si="0"/>
        <v>3.2750000000000001E-2</v>
      </c>
      <c r="J8" s="19"/>
      <c r="L8" s="5">
        <v>100</v>
      </c>
      <c r="M8" s="11">
        <f t="shared" si="1"/>
        <v>1.805E-2</v>
      </c>
      <c r="N8" s="10"/>
      <c r="O8" s="5">
        <v>100</v>
      </c>
      <c r="P8" s="11">
        <f t="shared" si="2"/>
        <v>2.5749999999999999E-2</v>
      </c>
      <c r="R8" s="5">
        <v>100</v>
      </c>
      <c r="S8" s="11">
        <f t="shared" si="3"/>
        <v>1.3474999999999999E-2</v>
      </c>
    </row>
    <row r="9" spans="1:19" x14ac:dyDescent="0.25">
      <c r="A9" s="2">
        <v>0.5</v>
      </c>
      <c r="C9" s="21" t="s">
        <v>6</v>
      </c>
      <c r="D9" s="21"/>
      <c r="E9" s="21"/>
      <c r="H9" s="5">
        <v>120</v>
      </c>
      <c r="I9" s="19">
        <f t="shared" si="0"/>
        <v>3.9300000000000002E-2</v>
      </c>
      <c r="J9" s="19"/>
      <c r="L9" s="5">
        <v>120</v>
      </c>
      <c r="M9" s="11">
        <f t="shared" si="1"/>
        <v>2.1660000000000002E-2</v>
      </c>
      <c r="N9" s="10"/>
      <c r="O9" s="5">
        <v>120</v>
      </c>
      <c r="P9" s="11">
        <f t="shared" si="2"/>
        <v>3.0899999999999997E-2</v>
      </c>
      <c r="R9" s="5">
        <v>120</v>
      </c>
      <c r="S9" s="11">
        <f t="shared" si="3"/>
        <v>1.617E-2</v>
      </c>
    </row>
    <row r="10" spans="1:19" x14ac:dyDescent="0.25">
      <c r="A10" s="3">
        <f>3/8</f>
        <v>0.375</v>
      </c>
      <c r="C10" s="4" t="s">
        <v>0</v>
      </c>
      <c r="D10" s="20">
        <v>1.31E-5</v>
      </c>
      <c r="E10" s="20"/>
      <c r="H10" s="5">
        <v>140</v>
      </c>
      <c r="I10" s="19">
        <f t="shared" si="0"/>
        <v>4.5849999999999995E-2</v>
      </c>
      <c r="J10" s="19"/>
      <c r="L10" s="5">
        <v>140</v>
      </c>
      <c r="M10" s="11">
        <f t="shared" si="1"/>
        <v>2.5270000000000001E-2</v>
      </c>
      <c r="N10" s="10"/>
      <c r="O10" s="5">
        <v>140</v>
      </c>
      <c r="P10" s="11">
        <f t="shared" si="2"/>
        <v>3.6049999999999999E-2</v>
      </c>
      <c r="R10" s="5">
        <v>140</v>
      </c>
      <c r="S10" s="11">
        <f t="shared" si="3"/>
        <v>1.8865E-2</v>
      </c>
    </row>
    <row r="11" spans="1:19" x14ac:dyDescent="0.25">
      <c r="A11" s="3">
        <f>1/4</f>
        <v>0.25</v>
      </c>
      <c r="C11" s="4" t="s">
        <v>1</v>
      </c>
      <c r="D11" s="20">
        <v>7.2200000000000003E-6</v>
      </c>
      <c r="E11" s="18"/>
      <c r="H11" s="5">
        <v>160</v>
      </c>
      <c r="I11" s="19">
        <f t="shared" si="0"/>
        <v>5.2399999999999995E-2</v>
      </c>
      <c r="J11" s="19"/>
      <c r="L11" s="5">
        <v>160</v>
      </c>
      <c r="M11" s="11">
        <f t="shared" si="1"/>
        <v>2.8880000000000003E-2</v>
      </c>
      <c r="N11" s="10"/>
      <c r="O11" s="5">
        <v>160</v>
      </c>
      <c r="P11" s="11">
        <f t="shared" si="2"/>
        <v>4.1200000000000001E-2</v>
      </c>
      <c r="R11" s="5">
        <v>160</v>
      </c>
      <c r="S11" s="11">
        <f t="shared" si="3"/>
        <v>2.1559999999999999E-2</v>
      </c>
    </row>
    <row r="12" spans="1:19" x14ac:dyDescent="0.25">
      <c r="A12" s="3">
        <f>3/16</f>
        <v>0.1875</v>
      </c>
      <c r="C12" s="4" t="s">
        <v>2</v>
      </c>
      <c r="D12" s="20">
        <v>1.03E-5</v>
      </c>
      <c r="E12" s="18"/>
      <c r="H12" s="5">
        <v>180</v>
      </c>
      <c r="I12" s="19">
        <f t="shared" si="0"/>
        <v>5.8949999999999995E-2</v>
      </c>
      <c r="J12" s="19"/>
      <c r="L12" s="5">
        <v>180</v>
      </c>
      <c r="M12" s="11">
        <f t="shared" si="1"/>
        <v>3.2490000000000005E-2</v>
      </c>
      <c r="N12" s="10"/>
      <c r="O12" s="5">
        <v>180</v>
      </c>
      <c r="P12" s="11">
        <f t="shared" si="2"/>
        <v>4.6350000000000002E-2</v>
      </c>
      <c r="R12" s="5">
        <v>180</v>
      </c>
      <c r="S12" s="11">
        <f t="shared" si="3"/>
        <v>2.4255000000000002E-2</v>
      </c>
    </row>
    <row r="13" spans="1:19" x14ac:dyDescent="0.25">
      <c r="A13" s="3">
        <f>1/8</f>
        <v>0.125</v>
      </c>
      <c r="C13" s="4" t="s">
        <v>3</v>
      </c>
      <c r="D13" s="20">
        <v>5.3900000000000001E-6</v>
      </c>
      <c r="E13" s="18"/>
      <c r="H13" s="5">
        <v>200</v>
      </c>
      <c r="I13" s="19">
        <f t="shared" si="0"/>
        <v>6.5500000000000003E-2</v>
      </c>
      <c r="J13" s="19"/>
      <c r="L13" s="5">
        <v>200</v>
      </c>
      <c r="M13" s="11">
        <f t="shared" si="1"/>
        <v>3.61E-2</v>
      </c>
      <c r="N13" s="10"/>
      <c r="O13" s="5">
        <v>200</v>
      </c>
      <c r="P13" s="11">
        <f t="shared" si="2"/>
        <v>5.1499999999999997E-2</v>
      </c>
      <c r="R13" s="5">
        <v>200</v>
      </c>
      <c r="S13" s="11">
        <f t="shared" si="3"/>
        <v>2.6949999999999998E-2</v>
      </c>
    </row>
    <row r="14" spans="1:19" x14ac:dyDescent="0.25">
      <c r="A14" s="3">
        <v>6.25E-2</v>
      </c>
      <c r="H14" s="5">
        <v>220</v>
      </c>
      <c r="I14" s="19">
        <f t="shared" si="0"/>
        <v>7.2050000000000003E-2</v>
      </c>
      <c r="J14" s="19"/>
      <c r="L14" s="5">
        <v>220</v>
      </c>
      <c r="M14" s="11">
        <f t="shared" si="1"/>
        <v>3.9710000000000002E-2</v>
      </c>
      <c r="N14" s="10"/>
      <c r="O14" s="5">
        <v>220</v>
      </c>
      <c r="P14" s="11">
        <f t="shared" si="2"/>
        <v>5.6649999999999992E-2</v>
      </c>
      <c r="R14" s="5">
        <v>220</v>
      </c>
      <c r="S14" s="11">
        <f t="shared" si="3"/>
        <v>2.9645000000000001E-2</v>
      </c>
    </row>
    <row r="15" spans="1:19" x14ac:dyDescent="0.25">
      <c r="A15" s="3">
        <f>1/32</f>
        <v>3.125E-2</v>
      </c>
      <c r="H15" s="5">
        <v>240</v>
      </c>
      <c r="I15" s="19">
        <f t="shared" si="0"/>
        <v>7.8600000000000003E-2</v>
      </c>
      <c r="J15" s="19"/>
      <c r="L15" s="5">
        <v>240</v>
      </c>
      <c r="M15" s="11">
        <f t="shared" si="1"/>
        <v>4.3320000000000004E-2</v>
      </c>
      <c r="N15" s="10"/>
      <c r="O15" s="5">
        <v>240</v>
      </c>
      <c r="P15" s="11">
        <f t="shared" si="2"/>
        <v>6.1799999999999994E-2</v>
      </c>
      <c r="R15" s="5">
        <v>240</v>
      </c>
      <c r="S15" s="11">
        <f t="shared" si="3"/>
        <v>3.2340000000000001E-2</v>
      </c>
    </row>
    <row r="16" spans="1:19" x14ac:dyDescent="0.25">
      <c r="A16" s="3">
        <f>1/64</f>
        <v>1.5625E-2</v>
      </c>
      <c r="H16" s="5">
        <v>260</v>
      </c>
      <c r="I16" s="19">
        <f t="shared" si="0"/>
        <v>8.5150000000000003E-2</v>
      </c>
      <c r="J16" s="19"/>
      <c r="L16" s="5">
        <v>260</v>
      </c>
      <c r="M16" s="11">
        <f t="shared" si="1"/>
        <v>4.6929999999999999E-2</v>
      </c>
      <c r="N16" s="10"/>
      <c r="O16" s="5">
        <v>260</v>
      </c>
      <c r="P16" s="11">
        <f t="shared" si="2"/>
        <v>6.6949999999999996E-2</v>
      </c>
      <c r="R16" s="5">
        <v>260</v>
      </c>
      <c r="S16" s="11">
        <f t="shared" si="3"/>
        <v>3.5034999999999997E-2</v>
      </c>
    </row>
    <row r="17" spans="1:19" x14ac:dyDescent="0.25">
      <c r="H17" s="5">
        <v>280</v>
      </c>
      <c r="I17" s="19">
        <f t="shared" si="0"/>
        <v>9.169999999999999E-2</v>
      </c>
      <c r="J17" s="19"/>
      <c r="L17" s="5">
        <v>280</v>
      </c>
      <c r="M17" s="11">
        <f t="shared" si="1"/>
        <v>5.0540000000000002E-2</v>
      </c>
      <c r="N17" s="10"/>
      <c r="O17" s="5">
        <v>280</v>
      </c>
      <c r="P17" s="11">
        <f t="shared" si="2"/>
        <v>7.2099999999999997E-2</v>
      </c>
      <c r="R17" s="5">
        <v>280</v>
      </c>
      <c r="S17" s="11">
        <f t="shared" si="3"/>
        <v>3.773E-2</v>
      </c>
    </row>
    <row r="18" spans="1:19" x14ac:dyDescent="0.25">
      <c r="A18" s="17" t="s">
        <v>7</v>
      </c>
      <c r="B18" s="17"/>
      <c r="H18" s="5">
        <v>300</v>
      </c>
      <c r="I18" s="19">
        <f t="shared" si="0"/>
        <v>9.8250000000000004E-2</v>
      </c>
      <c r="J18" s="19"/>
      <c r="L18" s="5">
        <v>300</v>
      </c>
      <c r="M18" s="11">
        <f t="shared" si="1"/>
        <v>5.4149999999999997E-2</v>
      </c>
      <c r="N18" s="10"/>
      <c r="O18" s="5">
        <v>300</v>
      </c>
      <c r="P18" s="11">
        <f t="shared" si="2"/>
        <v>7.7249999999999999E-2</v>
      </c>
      <c r="R18" s="5">
        <v>300</v>
      </c>
      <c r="S18" s="11">
        <f t="shared" si="3"/>
        <v>4.0424999999999996E-2</v>
      </c>
    </row>
    <row r="19" spans="1:19" x14ac:dyDescent="0.25">
      <c r="A19" s="18">
        <v>120000</v>
      </c>
      <c r="B19" s="18"/>
    </row>
    <row r="20" spans="1:19" x14ac:dyDescent="0.25">
      <c r="C20" s="8"/>
      <c r="D20" s="8"/>
    </row>
    <row r="21" spans="1:19" x14ac:dyDescent="0.25">
      <c r="A21" s="17" t="s">
        <v>12</v>
      </c>
      <c r="B21" s="17"/>
    </row>
    <row r="22" spans="1:19" x14ac:dyDescent="0.25">
      <c r="A22" s="18">
        <f>LN(27.5/25)</f>
        <v>9.5310179804324935E-2</v>
      </c>
      <c r="B22" s="18"/>
    </row>
    <row r="24" spans="1:19" x14ac:dyDescent="0.25">
      <c r="A24" s="17" t="s">
        <v>13</v>
      </c>
      <c r="B24" s="17"/>
    </row>
    <row r="25" spans="1:19" x14ac:dyDescent="0.25">
      <c r="A25" s="5" t="str">
        <f>C10</f>
        <v>Aluminum</v>
      </c>
      <c r="B25" s="13">
        <f>2*SQRT((A19/(A22*D3*3.14*2)))</f>
        <v>0.28318559133238141</v>
      </c>
    </row>
    <row r="26" spans="1:19" x14ac:dyDescent="0.25">
      <c r="A26" s="5" t="str">
        <f>C11</f>
        <v>Steel</v>
      </c>
      <c r="B26" s="13">
        <f>2*SQRT((A19/(A22*D4*3.14*2)))</f>
        <v>0.16349727738637376</v>
      </c>
    </row>
    <row r="27" spans="1:19" x14ac:dyDescent="0.25">
      <c r="A27" s="5" t="str">
        <f>C12</f>
        <v>Copper</v>
      </c>
      <c r="B27" s="13">
        <f>2*SQRT((A19/(A22*D5*3.14*2)))</f>
        <v>0.23122006709088572</v>
      </c>
    </row>
    <row r="28" spans="1:19" x14ac:dyDescent="0.25">
      <c r="A28" s="5" t="str">
        <f>C13</f>
        <v>Titanium</v>
      </c>
      <c r="B28" s="13">
        <f>2*SQRT((A19/(A22*D6*3.14*2)))</f>
        <v>0.25851189388864126</v>
      </c>
    </row>
    <row r="31" spans="1:19" x14ac:dyDescent="0.25">
      <c r="A31" s="17" t="s">
        <v>14</v>
      </c>
      <c r="B31" s="17"/>
    </row>
    <row r="32" spans="1:19" x14ac:dyDescent="0.25">
      <c r="A32" s="3">
        <f t="shared" ref="A32:A45" si="4">A3</f>
        <v>2</v>
      </c>
      <c r="B32" s="9">
        <f>$A$19/(2*3.14*((A32/2)*EXP(2)))</f>
        <v>2586.0245204448283</v>
      </c>
    </row>
    <row r="33" spans="1:6" x14ac:dyDescent="0.25">
      <c r="A33" s="3">
        <f t="shared" si="4"/>
        <v>1.75</v>
      </c>
      <c r="B33" s="9">
        <f t="shared" ref="B33:B45" si="5">$A$19/(2*3.14*((A33/2)*EXP(2)))</f>
        <v>2955.4565947940896</v>
      </c>
    </row>
    <row r="34" spans="1:6" x14ac:dyDescent="0.25">
      <c r="A34" s="3">
        <f t="shared" si="4"/>
        <v>1.5</v>
      </c>
      <c r="B34" s="9">
        <f>$A$19/(2*3.14*((A34/2)*EXP(2)))</f>
        <v>3448.0326939264382</v>
      </c>
    </row>
    <row r="35" spans="1:6" x14ac:dyDescent="0.25">
      <c r="A35" s="3">
        <f t="shared" si="4"/>
        <v>1.25</v>
      </c>
      <c r="B35" s="9">
        <f t="shared" si="5"/>
        <v>4137.6392327117255</v>
      </c>
    </row>
    <row r="36" spans="1:6" x14ac:dyDescent="0.25">
      <c r="A36" s="3">
        <f t="shared" si="4"/>
        <v>1</v>
      </c>
      <c r="B36" s="9">
        <f t="shared" si="5"/>
        <v>5172.0490408896567</v>
      </c>
      <c r="C36" s="8"/>
      <c r="D36" s="8"/>
    </row>
    <row r="37" spans="1:6" x14ac:dyDescent="0.25">
      <c r="A37" s="3">
        <f t="shared" si="4"/>
        <v>0.75</v>
      </c>
      <c r="B37" s="9">
        <f t="shared" si="5"/>
        <v>6896.0653878528765</v>
      </c>
    </row>
    <row r="38" spans="1:6" x14ac:dyDescent="0.25">
      <c r="A38" s="3">
        <f t="shared" si="4"/>
        <v>0.5</v>
      </c>
      <c r="B38" s="9">
        <f t="shared" si="5"/>
        <v>10344.098081779313</v>
      </c>
    </row>
    <row r="39" spans="1:6" x14ac:dyDescent="0.25">
      <c r="A39" s="3">
        <f t="shared" si="4"/>
        <v>0.375</v>
      </c>
      <c r="B39" s="9">
        <f t="shared" si="5"/>
        <v>13792.130775705753</v>
      </c>
    </row>
    <row r="40" spans="1:6" x14ac:dyDescent="0.25">
      <c r="A40" s="3">
        <f t="shared" si="4"/>
        <v>0.25</v>
      </c>
      <c r="B40" s="9">
        <f t="shared" si="5"/>
        <v>20688.196163558627</v>
      </c>
      <c r="F40" s="14"/>
    </row>
    <row r="41" spans="1:6" x14ac:dyDescent="0.25">
      <c r="A41" s="3">
        <f t="shared" si="4"/>
        <v>0.1875</v>
      </c>
      <c r="B41" s="9">
        <f t="shared" si="5"/>
        <v>27584.261551411506</v>
      </c>
    </row>
    <row r="42" spans="1:6" x14ac:dyDescent="0.25">
      <c r="A42" s="3">
        <f t="shared" si="4"/>
        <v>0.125</v>
      </c>
      <c r="B42" s="9">
        <f t="shared" si="5"/>
        <v>41376.392327117253</v>
      </c>
    </row>
    <row r="43" spans="1:6" x14ac:dyDescent="0.25">
      <c r="A43" s="3">
        <f t="shared" si="4"/>
        <v>6.25E-2</v>
      </c>
      <c r="B43" s="9">
        <f t="shared" si="5"/>
        <v>82752.784654234507</v>
      </c>
    </row>
    <row r="44" spans="1:6" x14ac:dyDescent="0.25">
      <c r="A44" s="3">
        <f t="shared" si="4"/>
        <v>3.125E-2</v>
      </c>
      <c r="B44" s="9">
        <f t="shared" si="5"/>
        <v>165505.56930846901</v>
      </c>
    </row>
    <row r="45" spans="1:6" x14ac:dyDescent="0.25">
      <c r="A45" s="3">
        <f t="shared" si="4"/>
        <v>1.5625E-2</v>
      </c>
      <c r="B45" s="9">
        <f t="shared" si="5"/>
        <v>331011.13861693803</v>
      </c>
    </row>
    <row r="47" spans="1:6" x14ac:dyDescent="0.25">
      <c r="A47" s="17" t="s">
        <v>15</v>
      </c>
      <c r="B47" s="17"/>
    </row>
    <row r="48" spans="1:6" x14ac:dyDescent="0.25">
      <c r="A48" s="13">
        <f>3/8</f>
        <v>0.375</v>
      </c>
      <c r="B48" s="15">
        <f>A19/(3.14*(A48*A48))/4</f>
        <v>67940.552016985137</v>
      </c>
    </row>
    <row r="50" spans="1:2" x14ac:dyDescent="0.25">
      <c r="A50" s="17" t="s">
        <v>16</v>
      </c>
      <c r="B50" s="17"/>
    </row>
    <row r="51" spans="1:2" x14ac:dyDescent="0.25">
      <c r="A51" s="16">
        <f>3/16</f>
        <v>0.1875</v>
      </c>
      <c r="B51" s="15">
        <f>A19/(3.14*(A51*A51))/4</f>
        <v>271762.20806794055</v>
      </c>
    </row>
  </sheetData>
  <sortState ref="A4:A16">
    <sortCondition descending="1" ref="A2"/>
  </sortState>
  <mergeCells count="31">
    <mergeCell ref="A18:B18"/>
    <mergeCell ref="A19:B19"/>
    <mergeCell ref="C9:E9"/>
    <mergeCell ref="D10:E10"/>
    <mergeCell ref="D11:E11"/>
    <mergeCell ref="D13:E13"/>
    <mergeCell ref="D12:E12"/>
    <mergeCell ref="H2:J2"/>
    <mergeCell ref="I3:J3"/>
    <mergeCell ref="I4:J4"/>
    <mergeCell ref="I5:J5"/>
    <mergeCell ref="I6:J6"/>
    <mergeCell ref="R2:S2"/>
    <mergeCell ref="I16:J16"/>
    <mergeCell ref="I17:J17"/>
    <mergeCell ref="I18:J18"/>
    <mergeCell ref="I14:J14"/>
    <mergeCell ref="I15:J15"/>
    <mergeCell ref="I13:J13"/>
    <mergeCell ref="I7:J7"/>
    <mergeCell ref="I8:J8"/>
    <mergeCell ref="I9:J9"/>
    <mergeCell ref="I10:J10"/>
    <mergeCell ref="I11:J11"/>
    <mergeCell ref="I12:J12"/>
    <mergeCell ref="A47:B47"/>
    <mergeCell ref="A50:B50"/>
    <mergeCell ref="A24:B24"/>
    <mergeCell ref="A21:B21"/>
    <mergeCell ref="A22:B22"/>
    <mergeCell ref="A31:B31"/>
  </mergeCells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Everett</dc:creator>
  <cp:lastModifiedBy>Everett</cp:lastModifiedBy>
  <dcterms:created xsi:type="dcterms:W3CDTF">2015-12-11T00:30:13Z</dcterms:created>
  <dcterms:modified xsi:type="dcterms:W3CDTF">2015-12-14T03:13:34Z</dcterms:modified>
</cp:coreProperties>
</file>